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Ross\Downloads\OneDrive - RDR Foods Inc\Desktop\"/>
    </mc:Choice>
  </mc:AlternateContent>
  <xr:revisionPtr revIDLastSave="0" documentId="8_{3129EF17-B884-401C-8264-0640D2C4463C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4" i="1" s="1"/>
  <c r="B76" i="1"/>
  <c r="B75" i="1"/>
  <c r="B74" i="1"/>
  <c r="B72" i="1"/>
  <c r="B71" i="1"/>
  <c r="B70" i="1"/>
  <c r="B69" i="1"/>
  <c r="B68" i="1"/>
  <c r="B67" i="1"/>
  <c r="B66" i="1"/>
  <c r="B65" i="1"/>
  <c r="B64" i="1"/>
  <c r="B63" i="1"/>
  <c r="B62" i="1"/>
  <c r="B73" i="1" s="1"/>
  <c r="B61" i="1"/>
  <c r="B60" i="1"/>
  <c r="B59" i="1"/>
  <c r="B58" i="1"/>
  <c r="B57" i="1"/>
  <c r="B56" i="1"/>
  <c r="B55" i="1"/>
  <c r="B77" i="1" s="1"/>
  <c r="B54" i="1"/>
  <c r="B51" i="1"/>
  <c r="B52" i="1" s="1"/>
  <c r="B50" i="1"/>
  <c r="B47" i="1"/>
  <c r="B48" i="1" s="1"/>
  <c r="B39" i="1"/>
  <c r="B38" i="1"/>
  <c r="B37" i="1"/>
  <c r="B36" i="1"/>
  <c r="B35" i="1"/>
  <c r="B40" i="1" s="1"/>
  <c r="B41" i="1" s="1"/>
  <c r="B31" i="1"/>
  <c r="B29" i="1"/>
  <c r="B30" i="1" s="1"/>
  <c r="B32" i="1" s="1"/>
  <c r="B28" i="1"/>
  <c r="B26" i="1"/>
  <c r="B25" i="1"/>
  <c r="B22" i="1"/>
  <c r="B23" i="1" s="1"/>
  <c r="B19" i="1"/>
  <c r="B18" i="1"/>
  <c r="B17" i="1"/>
  <c r="B16" i="1"/>
  <c r="B15" i="1"/>
  <c r="B14" i="1"/>
  <c r="B13" i="1"/>
  <c r="B12" i="1"/>
  <c r="B11" i="1"/>
  <c r="B10" i="1"/>
  <c r="B20" i="1" s="1"/>
  <c r="B9" i="1"/>
  <c r="B33" i="1" l="1"/>
  <c r="B42" i="1" s="1"/>
  <c r="B78" i="1"/>
  <c r="B79" i="1" s="1"/>
  <c r="B85" i="1" s="1"/>
</calcChain>
</file>

<file path=xl/sharedStrings.xml><?xml version="1.0" encoding="utf-8"?>
<sst xmlns="http://schemas.openxmlformats.org/spreadsheetml/2006/main" count="85" uniqueCount="85">
  <si>
    <t>Total</t>
  </si>
  <si>
    <t>ASSETS</t>
  </si>
  <si>
    <t xml:space="preserve">   Current Assets</t>
  </si>
  <si>
    <t xml:space="preserve">      Bank Accounts</t>
  </si>
  <si>
    <t xml:space="preserve">         100 Cash - SB Bank #2784</t>
  </si>
  <si>
    <t xml:space="preserve">         101 Cash - B of A #1757 General Fund</t>
  </si>
  <si>
    <t xml:space="preserve">         105 Cash - SB Bank #2792 (meet) ACCOUNT CLOSED  9.29.2020</t>
  </si>
  <si>
    <t xml:space="preserve">         106 Checking - B of A #5028 Meet Fund</t>
  </si>
  <si>
    <t xml:space="preserve">         1072 Bill.com Money Out Clearing</t>
  </si>
  <si>
    <t xml:space="preserve">         110 Cash - SB Bank #2776 (travel) CLOSED 9.2020</t>
  </si>
  <si>
    <t xml:space="preserve">         111 Cash - B of A #1760 Senior/Club/Travel Fund</t>
  </si>
  <si>
    <t xml:space="preserve">         116 Cash - B of A #1809 Age Group Fund</t>
  </si>
  <si>
    <t xml:space="preserve">         120 Cash - Wells Fargo #1330</t>
  </si>
  <si>
    <t xml:space="preserve">         135 Cash - Chase #2217 Closed 4.14.2020</t>
  </si>
  <si>
    <t xml:space="preserve">         136 Cash - Bernstein</t>
  </si>
  <si>
    <t xml:space="preserve">      Total Bank Accounts</t>
  </si>
  <si>
    <t xml:space="preserve">      Accounts Receivable</t>
  </si>
  <si>
    <t xml:space="preserve">         Accounts Receivable (A/R)</t>
  </si>
  <si>
    <t xml:space="preserve">      Total Accounts Receivable</t>
  </si>
  <si>
    <t xml:space="preserve">      Other Current Assets</t>
  </si>
  <si>
    <t xml:space="preserve">         140 Prepaid Rent</t>
  </si>
  <si>
    <t xml:space="preserve">         1499 Undeposited Funds</t>
  </si>
  <si>
    <t xml:space="preserve">         150 Investment - Sanford Bernstein</t>
  </si>
  <si>
    <t xml:space="preserve">            151 Sanford Bernstein at cost</t>
  </si>
  <si>
    <t xml:space="preserve">            152 Accum unrealized gain (loss)</t>
  </si>
  <si>
    <t xml:space="preserve">         Total 150 Investment - Sanford Bernstein</t>
  </si>
  <si>
    <t xml:space="preserve">         295 Security Deposits</t>
  </si>
  <si>
    <t xml:space="preserve">      Total Other Current Assets</t>
  </si>
  <si>
    <t xml:space="preserve">   Total Current Assets</t>
  </si>
  <si>
    <t xml:space="preserve">   Fixed Assets</t>
  </si>
  <si>
    <t xml:space="preserve">      200 Fixed assets</t>
  </si>
  <si>
    <t xml:space="preserve">         210 Meet equipment</t>
  </si>
  <si>
    <t xml:space="preserve">         220 Office furn and equpment</t>
  </si>
  <si>
    <t xml:space="preserve">         230 Computer equipment</t>
  </si>
  <si>
    <t xml:space="preserve">         290 Accumulated depreciation</t>
  </si>
  <si>
    <t xml:space="preserve">      Total 200 Fixed assets</t>
  </si>
  <si>
    <t xml:space="preserve">   Total Fixed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</si>
  <si>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</si>
  <si>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</si>
  <si>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</si>
  <si>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</si>
  <si>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</si>
  <si>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2000 Accounts Payable</t>
  </si>
  <si>
    <t xml:space="preserve">         Total Accounts Payable</t>
  </si>
  <si>
    <t xml:space="preserve">         Credit Cards</t>
  </si>
  <si>
    <t xml:space="preserve">            2010 B of A Credit Card #1016</t>
  </si>
  <si>
    <t xml:space="preserve">            4777 SCS Credit Card</t>
  </si>
  <si>
    <t xml:space="preserve">         Total Credit Cards</t>
  </si>
  <si>
    <t xml:space="preserve">         Other Current Liabilities</t>
  </si>
  <si>
    <t xml:space="preserve">            301 Due to Coastal</t>
  </si>
  <si>
    <t xml:space="preserve">            302 Due to Pacific</t>
  </si>
  <si>
    <t xml:space="preserve">            303 Due to Eastern</t>
  </si>
  <si>
    <t xml:space="preserve">            304 Due to Orange</t>
  </si>
  <si>
    <t xml:space="preserve">            305 Due to Metro</t>
  </si>
  <si>
    <t xml:space="preserve">            306 Due to Desert</t>
  </si>
  <si>
    <t xml:space="preserve">            307 Due to Senior Fund</t>
  </si>
  <si>
    <t xml:space="preserve">            308 Due to Age Group</t>
  </si>
  <si>
    <t xml:space="preserve">            330 Payroll liabilities</t>
  </si>
  <si>
    <t xml:space="preserve">               331 FICA</t>
  </si>
  <si>
    <t xml:space="preserve">               332 MEDI</t>
  </si>
  <si>
    <t xml:space="preserve">               333 FWH</t>
  </si>
  <si>
    <t xml:space="preserve">               334 CAWH</t>
  </si>
  <si>
    <t xml:space="preserve">               335 SDI</t>
  </si>
  <si>
    <t xml:space="preserve">               336 Employer FICA</t>
  </si>
  <si>
    <t xml:space="preserve">               337 Employer Medicare</t>
  </si>
  <si>
    <t xml:space="preserve">               338 Employer Work Comp</t>
  </si>
  <si>
    <t xml:space="preserve">               339 Employer CA UI</t>
  </si>
  <si>
    <t xml:space="preserve">               340 Employer CA UI ETT</t>
  </si>
  <si>
    <t xml:space="preserve">            Total 330 Payroll liabilities</t>
  </si>
  <si>
    <t xml:space="preserve">            350 Sales tax payable</t>
  </si>
  <si>
    <t xml:space="preserve">            360 PPP Loan Payable</t>
  </si>
  <si>
    <t xml:space="preserve">            370 Lobbyist Funds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</si>
  <si>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</si>
  <si>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</si>
  <si>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</si>
  <si>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</si>
  <si>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385 Opening Balance Equity</t>
  </si>
  <si>
    <t xml:space="preserve">      390 Unrestricted net assets</t>
  </si>
  <si>
    <t xml:space="preserve">      Net Income</t>
  </si>
  <si>
    <t xml:space="preserve">   Total Equity</t>
  </si>
  <si>
    <t>TOTAL LIABILITIES AND EQUITY</t>
  </si>
  <si>
    <t>Tuesday, Feb 15, 2022 10:08:43 AM GMT-8 - Accrual Basis</t>
  </si>
  <si>
    <t>Southern California Swimming, Inc.</t>
  </si>
  <si>
    <t>Balance Sheet</t>
  </si>
  <si>
    <t>As of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</si>
</sst>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9"/>
  <sheetViews>
    <sheetView tabSelected="1" workbookViewId="0">
      <selection sqref="A1:B1"/>
    </sheetView>
  </sheetViews>
  <sheetFormatPr defaultRowHeight="14.25" x14ac:dyDescent="0.45"/>
  <cols>
    <col min="1" max="1" width="57.59765625" customWidth="1"/>
    <col min="2" max="2" width="30.06640625" customWidth="1"/>
  </cols>
  <sheetData>
    <row r="1" spans="1:2" ht="17.649999999999999" x14ac:dyDescent="0.5">
      <c r="A1" s="10" t="s">
        <v>82</v>
      </c>
      <c r="B1" s="9"/>
    </row>
    <row r="2" spans="1:2" ht="17.649999999999999" x14ac:dyDescent="0.5">
      <c r="A2" s="10" t="s">
        <v>83</v>
      </c>
      <c r="B2" s="9"/>
    </row>
    <row r="3" spans="1:2" x14ac:dyDescent="0.45">
      <c r="A3" s="11" t="s">
        <v>84</v>
      </c>
      <c r="B3" s="9"/>
    </row>
    <row r="5" spans="1:2" x14ac:dyDescent="0.45">
      <c r="A5" s="1"/>
      <c r="B5" s="2" t="s">
        <v>0</v>
      </c>
    </row>
    <row r="6" spans="1:2" x14ac:dyDescent="0.45">
      <c r="A6" s="3" t="s">
        <v>1</v>
      </c>
      <c r="B6" s="4"/>
    </row>
    <row r="7" spans="1:2" x14ac:dyDescent="0.45">
      <c r="A7" s="3" t="s">
        <v>2</v>
      </c>
      <c r="B7" s="4"/>
    </row>
    <row r="8" spans="1:2" x14ac:dyDescent="0.45">
      <c r="A8" s="3" t="s">
        <v>3</v>
      </c>
      <c r="B8" s="4"/>
    </row>
    <row r="9" spans="1:2" x14ac:dyDescent="0.45">
      <c r="A9" s="3" t="s">
        <v>4</v>
      </c>
      <c r="B9" s="5">
        <f>75803.69</f>
        <v>75803.69</v>
      </c>
    </row>
    <row r="10" spans="1:2" x14ac:dyDescent="0.45">
      <c r="A10" s="3" t="s">
        <v>5</v>
      </c>
      <c r="B10" s="5">
        <f>700763</f>
        <v>700763</v>
      </c>
    </row>
    <row r="11" spans="1:2" x14ac:dyDescent="0.45">
      <c r="A11" s="3" t="s">
        <v>6</v>
      </c>
      <c r="B11" s="5">
        <f>0</f>
        <v>0</v>
      </c>
    </row>
    <row r="12" spans="1:2" x14ac:dyDescent="0.45">
      <c r="A12" s="3" t="s">
        <v>7</v>
      </c>
      <c r="B12" s="5">
        <f>10000</f>
        <v>10000</v>
      </c>
    </row>
    <row r="13" spans="1:2" x14ac:dyDescent="0.45">
      <c r="A13" s="3" t="s">
        <v>8</v>
      </c>
      <c r="B13" s="5">
        <f>10500</f>
        <v>10500</v>
      </c>
    </row>
    <row r="14" spans="1:2" x14ac:dyDescent="0.45">
      <c r="A14" s="3" t="s">
        <v>9</v>
      </c>
      <c r="B14" s="5">
        <f>0</f>
        <v>0</v>
      </c>
    </row>
    <row r="15" spans="1:2" x14ac:dyDescent="0.45">
      <c r="A15" s="3" t="s">
        <v>10</v>
      </c>
      <c r="B15" s="5">
        <f>285355.72</f>
        <v>285355.71999999997</v>
      </c>
    </row>
    <row r="16" spans="1:2" x14ac:dyDescent="0.45">
      <c r="A16" s="3" t="s">
        <v>11</v>
      </c>
      <c r="B16" s="5">
        <f>105200</f>
        <v>105200</v>
      </c>
    </row>
    <row r="17" spans="1:2" x14ac:dyDescent="0.45">
      <c r="A17" s="3" t="s">
        <v>12</v>
      </c>
      <c r="B17" s="5">
        <f>0</f>
        <v>0</v>
      </c>
    </row>
    <row r="18" spans="1:2" x14ac:dyDescent="0.45">
      <c r="A18" s="3" t="s">
        <v>13</v>
      </c>
      <c r="B18" s="5">
        <f>0</f>
        <v>0</v>
      </c>
    </row>
    <row r="19" spans="1:2" x14ac:dyDescent="0.45">
      <c r="A19" s="3" t="s">
        <v>14</v>
      </c>
      <c r="B19" s="5">
        <f>15111</f>
        <v>15111</v>
      </c>
    </row>
    <row r="20" spans="1:2" x14ac:dyDescent="0.45">
      <c r="A20" s="3" t="s">
        <v>15</v>
      </c>
      <c r="B20" s="6">
        <f>((((((((((B9)+(B10))+(B11))+(B12))+(B13))+(B14))+(B15))+(B16))+(B17))+(B18))+(B19)</f>
        <v>1202733.4099999999</v>
      </c>
    </row>
    <row r="21" spans="1:2" x14ac:dyDescent="0.45">
      <c r="A21" s="3" t="s">
        <v>16</v>
      </c>
      <c r="B21" s="4"/>
    </row>
    <row r="22" spans="1:2" x14ac:dyDescent="0.45">
      <c r="A22" s="3" t="s">
        <v>17</v>
      </c>
      <c r="B22" s="5">
        <f>12730.45</f>
        <v>12730.45</v>
      </c>
    </row>
    <row r="23" spans="1:2" x14ac:dyDescent="0.45">
      <c r="A23" s="3" t="s">
        <v>18</v>
      </c>
      <c r="B23" s="6">
        <f>B22</f>
        <v>12730.45</v>
      </c>
    </row>
    <row r="24" spans="1:2" x14ac:dyDescent="0.45">
      <c r="A24" s="3" t="s">
        <v>19</v>
      </c>
      <c r="B24" s="4"/>
    </row>
    <row r="25" spans="1:2" x14ac:dyDescent="0.45">
      <c r="A25" s="3" t="s">
        <v>20</v>
      </c>
      <c r="B25" s="5">
        <f>2437</f>
        <v>2437</v>
      </c>
    </row>
    <row r="26" spans="1:2" x14ac:dyDescent="0.45">
      <c r="A26" s="3" t="s">
        <v>21</v>
      </c>
      <c r="B26" s="5">
        <f>335.25</f>
        <v>335.25</v>
      </c>
    </row>
    <row r="27" spans="1:2" x14ac:dyDescent="0.45">
      <c r="A27" s="3" t="s">
        <v>22</v>
      </c>
      <c r="B27" s="4"/>
    </row>
    <row r="28" spans="1:2" x14ac:dyDescent="0.45">
      <c r="A28" s="3" t="s">
        <v>23</v>
      </c>
      <c r="B28" s="5">
        <f>3732513</f>
        <v>3732513</v>
      </c>
    </row>
    <row r="29" spans="1:2" x14ac:dyDescent="0.45">
      <c r="A29" s="3" t="s">
        <v>24</v>
      </c>
      <c r="B29" s="5">
        <f>0</f>
        <v>0</v>
      </c>
    </row>
    <row r="30" spans="1:2" x14ac:dyDescent="0.45">
      <c r="A30" s="3" t="s">
        <v>25</v>
      </c>
      <c r="B30" s="6">
        <f>((B27)+(B28))+(B29)</f>
        <v>3732513</v>
      </c>
    </row>
    <row r="31" spans="1:2" x14ac:dyDescent="0.45">
      <c r="A31" s="3" t="s">
        <v>26</v>
      </c>
      <c r="B31" s="5">
        <f>500</f>
        <v>500</v>
      </c>
    </row>
    <row r="32" spans="1:2" x14ac:dyDescent="0.45">
      <c r="A32" s="3" t="s">
        <v>27</v>
      </c>
      <c r="B32" s="6">
        <f>(((B25)+(B26))+(B30))+(B31)</f>
        <v>3735785.25</v>
      </c>
    </row>
    <row r="33" spans="1:2" x14ac:dyDescent="0.45">
      <c r="A33" s="3" t="s">
        <v>28</v>
      </c>
      <c r="B33" s="6">
        <f>((B20)+(B23))+(B32)</f>
        <v>4951249.1099999994</v>
      </c>
    </row>
    <row r="34" spans="1:2" x14ac:dyDescent="0.45">
      <c r="A34" s="3" t="s">
        <v>29</v>
      </c>
      <c r="B34" s="4"/>
    </row>
    <row r="35" spans="1:2" x14ac:dyDescent="0.45">
      <c r="A35" s="3" t="s">
        <v>30</v>
      </c>
      <c r="B35" s="5">
        <f>0</f>
        <v>0</v>
      </c>
    </row>
    <row r="36" spans="1:2" x14ac:dyDescent="0.45">
      <c r="A36" s="3" t="s">
        <v>31</v>
      </c>
      <c r="B36" s="5">
        <f>535</f>
        <v>535</v>
      </c>
    </row>
    <row r="37" spans="1:2" x14ac:dyDescent="0.45">
      <c r="A37" s="3" t="s">
        <v>32</v>
      </c>
      <c r="B37" s="5">
        <f>2154.98</f>
        <v>2154.98</v>
      </c>
    </row>
    <row r="38" spans="1:2" x14ac:dyDescent="0.45">
      <c r="A38" s="3" t="s">
        <v>33</v>
      </c>
      <c r="B38" s="5">
        <f>16723.84</f>
        <v>16723.84</v>
      </c>
    </row>
    <row r="39" spans="1:2" x14ac:dyDescent="0.45">
      <c r="A39" s="3" t="s">
        <v>34</v>
      </c>
      <c r="B39" s="5">
        <f>-19201</f>
        <v>-19201</v>
      </c>
    </row>
    <row r="40" spans="1:2" x14ac:dyDescent="0.45">
      <c r="A40" s="3" t="s">
        <v>35</v>
      </c>
      <c r="B40" s="6">
        <f>((((B35)+(B36))+(B37))+(B38))+(B39)</f>
        <v>212.81999999999971</v>
      </c>
    </row>
    <row r="41" spans="1:2" x14ac:dyDescent="0.45">
      <c r="A41" s="3" t="s">
        <v>36</v>
      </c>
      <c r="B41" s="6">
        <f>B40</f>
        <v>212.81999999999971</v>
      </c>
    </row>
    <row r="42" spans="1:2" x14ac:dyDescent="0.45">
      <c r="A42" s="3" t="s">
        <v>37</v>
      </c>
      <c r="B42" s="7">
        <f>(B33)+(B41)</f>
        <v>4951461.93</v>
      </c>
    </row>
    <row r="43" spans="1:2" x14ac:dyDescent="0.45">
      <c r="A43" s="3" t="s">
        <v>38</v>
      </c>
      <c r="B43" s="4"/>
    </row>
    <row r="44" spans="1:2" x14ac:dyDescent="0.45">
      <c r="A44" s="3" t="s">
        <v>39</v>
      </c>
      <c r="B44" s="4"/>
    </row>
    <row r="45" spans="1:2" x14ac:dyDescent="0.45">
      <c r="A45" s="3" t="s">
        <v>40</v>
      </c>
      <c r="B45" s="4"/>
    </row>
    <row r="46" spans="1:2" x14ac:dyDescent="0.45">
      <c r="A46" s="3" t="s">
        <v>41</v>
      </c>
      <c r="B46" s="4"/>
    </row>
    <row r="47" spans="1:2" x14ac:dyDescent="0.45">
      <c r="A47" s="3" t="s">
        <v>42</v>
      </c>
      <c r="B47" s="5">
        <f>8755.66</f>
        <v>8755.66</v>
      </c>
    </row>
    <row r="48" spans="1:2" x14ac:dyDescent="0.45">
      <c r="A48" s="3" t="s">
        <v>43</v>
      </c>
      <c r="B48" s="6">
        <f>B47</f>
        <v>8755.66</v>
      </c>
    </row>
    <row r="49" spans="1:2" x14ac:dyDescent="0.45">
      <c r="A49" s="3" t="s">
        <v>44</v>
      </c>
      <c r="B49" s="4"/>
    </row>
    <row r="50" spans="1:2" x14ac:dyDescent="0.45">
      <c r="A50" s="3" t="s">
        <v>45</v>
      </c>
      <c r="B50" s="5">
        <f>225.89</f>
        <v>225.89</v>
      </c>
    </row>
    <row r="51" spans="1:2" x14ac:dyDescent="0.45">
      <c r="A51" s="3" t="s">
        <v>46</v>
      </c>
      <c r="B51" s="5">
        <f>0</f>
        <v>0</v>
      </c>
    </row>
    <row r="52" spans="1:2" x14ac:dyDescent="0.45">
      <c r="A52" s="3" t="s">
        <v>47</v>
      </c>
      <c r="B52" s="6">
        <f>(B50)+(B51)</f>
        <v>225.89</v>
      </c>
    </row>
    <row r="53" spans="1:2" x14ac:dyDescent="0.45">
      <c r="A53" s="3" t="s">
        <v>48</v>
      </c>
      <c r="B53" s="4"/>
    </row>
    <row r="54" spans="1:2" x14ac:dyDescent="0.45">
      <c r="A54" s="3" t="s">
        <v>49</v>
      </c>
      <c r="B54" s="5">
        <f>44932.84</f>
        <v>44932.84</v>
      </c>
    </row>
    <row r="55" spans="1:2" x14ac:dyDescent="0.45">
      <c r="A55" s="3" t="s">
        <v>50</v>
      </c>
      <c r="B55" s="5">
        <f>21119.95</f>
        <v>21119.95</v>
      </c>
    </row>
    <row r="56" spans="1:2" x14ac:dyDescent="0.45">
      <c r="A56" s="3" t="s">
        <v>51</v>
      </c>
      <c r="B56" s="5">
        <f>19646.55</f>
        <v>19646.55</v>
      </c>
    </row>
    <row r="57" spans="1:2" x14ac:dyDescent="0.45">
      <c r="A57" s="3" t="s">
        <v>52</v>
      </c>
      <c r="B57" s="5">
        <f>25136.9</f>
        <v>25136.9</v>
      </c>
    </row>
    <row r="58" spans="1:2" x14ac:dyDescent="0.45">
      <c r="A58" s="3" t="s">
        <v>53</v>
      </c>
      <c r="B58" s="5">
        <f>4067.84</f>
        <v>4067.84</v>
      </c>
    </row>
    <row r="59" spans="1:2" x14ac:dyDescent="0.45">
      <c r="A59" s="3" t="s">
        <v>54</v>
      </c>
      <c r="B59" s="5">
        <f>7709.01</f>
        <v>7709.01</v>
      </c>
    </row>
    <row r="60" spans="1:2" x14ac:dyDescent="0.45">
      <c r="A60" s="3" t="s">
        <v>55</v>
      </c>
      <c r="B60" s="5">
        <f>86419.55</f>
        <v>86419.55</v>
      </c>
    </row>
    <row r="61" spans="1:2" x14ac:dyDescent="0.45">
      <c r="A61" s="3" t="s">
        <v>56</v>
      </c>
      <c r="B61" s="5">
        <f>36578.25</f>
        <v>36578.25</v>
      </c>
    </row>
    <row r="62" spans="1:2" x14ac:dyDescent="0.45">
      <c r="A62" s="3" t="s">
        <v>57</v>
      </c>
      <c r="B62" s="5">
        <f>1834.35</f>
        <v>1834.35</v>
      </c>
    </row>
    <row r="63" spans="1:2" x14ac:dyDescent="0.45">
      <c r="A63" s="3" t="s">
        <v>58</v>
      </c>
      <c r="B63" s="5">
        <f>0</f>
        <v>0</v>
      </c>
    </row>
    <row r="64" spans="1:2" x14ac:dyDescent="0.45">
      <c r="A64" s="3" t="s">
        <v>59</v>
      </c>
      <c r="B64" s="5">
        <f>0</f>
        <v>0</v>
      </c>
    </row>
    <row r="65" spans="1:2" x14ac:dyDescent="0.45">
      <c r="A65" s="3" t="s">
        <v>60</v>
      </c>
      <c r="B65" s="5">
        <f>0</f>
        <v>0</v>
      </c>
    </row>
    <row r="66" spans="1:2" x14ac:dyDescent="0.45">
      <c r="A66" s="3" t="s">
        <v>61</v>
      </c>
      <c r="B66" s="5">
        <f>0</f>
        <v>0</v>
      </c>
    </row>
    <row r="67" spans="1:2" x14ac:dyDescent="0.45">
      <c r="A67" s="3" t="s">
        <v>62</v>
      </c>
      <c r="B67" s="5">
        <f>0</f>
        <v>0</v>
      </c>
    </row>
    <row r="68" spans="1:2" x14ac:dyDescent="0.45">
      <c r="A68" s="3" t="s">
        <v>63</v>
      </c>
      <c r="B68" s="5">
        <f>0</f>
        <v>0</v>
      </c>
    </row>
    <row r="69" spans="1:2" x14ac:dyDescent="0.45">
      <c r="A69" s="3" t="s">
        <v>64</v>
      </c>
      <c r="B69" s="5">
        <f>0</f>
        <v>0</v>
      </c>
    </row>
    <row r="70" spans="1:2" x14ac:dyDescent="0.45">
      <c r="A70" s="3" t="s">
        <v>65</v>
      </c>
      <c r="B70" s="5">
        <f>85.1</f>
        <v>85.1</v>
      </c>
    </row>
    <row r="71" spans="1:2" x14ac:dyDescent="0.45">
      <c r="A71" s="3" t="s">
        <v>66</v>
      </c>
      <c r="B71" s="5">
        <f>0</f>
        <v>0</v>
      </c>
    </row>
    <row r="72" spans="1:2" x14ac:dyDescent="0.45">
      <c r="A72" s="3" t="s">
        <v>67</v>
      </c>
      <c r="B72" s="5">
        <f>0</f>
        <v>0</v>
      </c>
    </row>
    <row r="73" spans="1:2" x14ac:dyDescent="0.45">
      <c r="A73" s="3" t="s">
        <v>68</v>
      </c>
      <c r="B73" s="6">
        <f>((((((((((B62)+(B63))+(B64))+(B65))+(B66))+(B67))+(B68))+(B69))+(B70))+(B71))+(B72)</f>
        <v>1919.4499999999998</v>
      </c>
    </row>
    <row r="74" spans="1:2" x14ac:dyDescent="0.45">
      <c r="A74" s="3" t="s">
        <v>69</v>
      </c>
      <c r="B74" s="5">
        <f>-35</f>
        <v>-35</v>
      </c>
    </row>
    <row r="75" spans="1:2" x14ac:dyDescent="0.45">
      <c r="A75" s="3" t="s">
        <v>70</v>
      </c>
      <c r="B75" s="5">
        <f>0</f>
        <v>0</v>
      </c>
    </row>
    <row r="76" spans="1:2" x14ac:dyDescent="0.45">
      <c r="A76" s="3" t="s">
        <v>71</v>
      </c>
      <c r="B76" s="5">
        <f>2229.89</f>
        <v>2229.89</v>
      </c>
    </row>
    <row r="77" spans="1:2" x14ac:dyDescent="0.45">
      <c r="A77" s="3" t="s">
        <v>72</v>
      </c>
      <c r="B77" s="6">
        <f>(((((((((((B54)+(B55))+(B56))+(B57))+(B58))+(B59))+(B60))+(B61))+(B73))+(B74))+(B75))+(B76)</f>
        <v>249725.23</v>
      </c>
    </row>
    <row r="78" spans="1:2" x14ac:dyDescent="0.45">
      <c r="A78" s="3" t="s">
        <v>73</v>
      </c>
      <c r="B78" s="6">
        <f>((B48)+(B52))+(B77)</f>
        <v>258706.78</v>
      </c>
    </row>
    <row r="79" spans="1:2" x14ac:dyDescent="0.45">
      <c r="A79" s="3" t="s">
        <v>74</v>
      </c>
      <c r="B79" s="6">
        <f>B78</f>
        <v>258706.78</v>
      </c>
    </row>
    <row r="80" spans="1:2" x14ac:dyDescent="0.45">
      <c r="A80" s="3" t="s">
        <v>75</v>
      </c>
      <c r="B80" s="4"/>
    </row>
    <row r="81" spans="1:2" x14ac:dyDescent="0.45">
      <c r="A81" s="3" t="s">
        <v>76</v>
      </c>
      <c r="B81" s="5">
        <f>4941511.83</f>
        <v>4941511.83</v>
      </c>
    </row>
    <row r="82" spans="1:2" x14ac:dyDescent="0.45">
      <c r="A82" s="3" t="s">
        <v>77</v>
      </c>
      <c r="B82" s="5">
        <f>-233542.42</f>
        <v>-233542.42</v>
      </c>
    </row>
    <row r="83" spans="1:2" x14ac:dyDescent="0.45">
      <c r="A83" s="3" t="s">
        <v>78</v>
      </c>
      <c r="B83" s="5">
        <f>-15214.26</f>
        <v>-15214.26</v>
      </c>
    </row>
    <row r="84" spans="1:2" x14ac:dyDescent="0.45">
      <c r="A84" s="3" t="s">
        <v>79</v>
      </c>
      <c r="B84" s="6">
        <f>((B81)+(B82))+(B83)</f>
        <v>4692755.1500000004</v>
      </c>
    </row>
    <row r="85" spans="1:2" x14ac:dyDescent="0.45">
      <c r="A85" s="3" t="s">
        <v>80</v>
      </c>
      <c r="B85" s="7">
        <f>(B79)+(B84)</f>
        <v>4951461.9300000006</v>
      </c>
    </row>
    <row r="86" spans="1:2" x14ac:dyDescent="0.45">
      <c r="A86" s="3"/>
      <c r="B86" s="4"/>
    </row>
    <row r="89" spans="1:2" x14ac:dyDescent="0.45">
      <c r="A89" s="8" t="s">
        <v>81</v>
      </c>
      <c r="B89" s="9"/>
    </row>
  </sheetData>
  <mergeCells count="4">
    <mergeCell ref="A89:B89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Ron Ross</cp:lastModifiedBy>
  <dcterms:created xsi:type="dcterms:W3CDTF">2022-02-15T18:08:43Z</dcterms:created>
  <dcterms:modified xsi:type="dcterms:W3CDTF">2022-02-15T18:09:32Z</dcterms:modified>
</cp:coreProperties>
</file>